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ocuments\Documents\SITE INTERNET WD\FRANCAIS\02-Privilèges et immunités (Manuel)\ODPr\Calcul salaire et charges sociales (français et anglais)\"/>
    </mc:Choice>
  </mc:AlternateContent>
  <xr:revisionPtr revIDLastSave="0" documentId="13_ncr:1_{30ED2BC5-A958-4D24-9960-446B5DA36022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tableau" sheetId="1" r:id="rId1"/>
    <sheet name="Sheet1" sheetId="2" r:id="rId2"/>
  </sheets>
  <definedNames>
    <definedName name="_xlnm.Print_Area" localSheetId="0">tableau!$A$1:$C$71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l="1"/>
  <c r="B18" i="1" s="1"/>
  <c r="B25" i="1" s="1"/>
  <c r="B12" i="1"/>
  <c r="B13" i="1" s="1"/>
  <c r="B68" i="1"/>
  <c r="B67" i="1"/>
  <c r="B66" i="1"/>
  <c r="B65" i="1"/>
  <c r="B64" i="1"/>
  <c r="B63" i="1"/>
  <c r="B48" i="1" l="1"/>
  <c r="B44" i="1"/>
  <c r="B46" i="1"/>
  <c r="B43" i="1"/>
  <c r="B39" i="1"/>
  <c r="B37" i="1"/>
  <c r="B35" i="1"/>
  <c r="B69" i="1"/>
  <c r="B33" i="1"/>
  <c r="B28" i="1"/>
  <c r="B34" i="1" s="1"/>
  <c r="B41" i="1"/>
  <c r="B40" i="1"/>
  <c r="B45" i="1"/>
  <c r="B15" i="1"/>
  <c r="B14" i="1"/>
  <c r="B49" i="1"/>
  <c r="B29" i="1"/>
  <c r="B50" i="1" l="1"/>
  <c r="B42" i="1"/>
  <c r="B38" i="1"/>
  <c r="B47" i="1"/>
  <c r="B36" i="1"/>
  <c r="B30" i="1"/>
  <c r="B51" i="1" l="1"/>
  <c r="B60" i="1" s="1"/>
</calcChain>
</file>

<file path=xl/sharedStrings.xml><?xml version="1.0" encoding="utf-8"?>
<sst xmlns="http://schemas.openxmlformats.org/spreadsheetml/2006/main" count="110" uniqueCount="99">
  <si>
    <t xml:space="preserve"> </t>
  </si>
  <si>
    <t>Salaire en espèces brut</t>
  </si>
  <si>
    <t xml:space="preserve">Total des cotisations  </t>
  </si>
  <si>
    <t>voir rubrique 1</t>
  </si>
  <si>
    <t>2.2% du salaire brut total</t>
  </si>
  <si>
    <t>Salaire en espèces net</t>
  </si>
  <si>
    <t>saisir les montants concernés, calcul automatique</t>
  </si>
  <si>
    <t>Rémunération des heures supplémentaires</t>
  </si>
  <si>
    <r>
      <t>Frais de déplacement</t>
    </r>
    <r>
      <rPr>
        <sz val="9"/>
        <rFont val="Arial"/>
        <family val="2"/>
      </rPr>
      <t xml:space="preserve"> (ex. abonnement de bus)</t>
    </r>
  </si>
  <si>
    <t xml:space="preserve">Salaire mensuel  </t>
  </si>
  <si>
    <t>rubrique 1</t>
  </si>
  <si>
    <t xml:space="preserve">Indemnité de logement </t>
  </si>
  <si>
    <t>Indemnité pour la nourriture</t>
  </si>
  <si>
    <t>Indemnité partielle pour la nourriture</t>
  </si>
  <si>
    <t>Frais de déplacement</t>
  </si>
  <si>
    <r>
      <t>Total du salaire en espèces brut (</t>
    </r>
    <r>
      <rPr>
        <u/>
        <sz val="9.5"/>
        <rFont val="Arial"/>
        <family val="2"/>
      </rPr>
      <t>conversion</t>
    </r>
    <r>
      <rPr>
        <sz val="9.5"/>
        <rFont val="Arial"/>
        <family val="2"/>
      </rPr>
      <t>)</t>
    </r>
  </si>
  <si>
    <t>selon le taux prévu dans le contrat de travail (au moins 25%).</t>
  </si>
  <si>
    <t>selon le taux prévu dans le contrat de travail (entre 23 heures et 6 heures, au moins 100%).</t>
  </si>
  <si>
    <t xml:space="preserve">Majoration du salaire horaire de 25%  </t>
  </si>
  <si>
    <t>Majoration du salaire horaire de 50%</t>
  </si>
  <si>
    <t>Majoration du salaire horaire de 100%</t>
  </si>
  <si>
    <r>
      <t>Salaire horaire (</t>
    </r>
    <r>
      <rPr>
        <u/>
        <sz val="10"/>
        <rFont val="Arial"/>
        <family val="2"/>
      </rPr>
      <t>base de calcul</t>
    </r>
    <r>
      <rPr>
        <sz val="10"/>
        <rFont val="Arial"/>
        <family val="2"/>
      </rPr>
      <t>)</t>
    </r>
  </si>
  <si>
    <t xml:space="preserve">Total mensuel </t>
  </si>
  <si>
    <t xml:space="preserve">Total mensuel en espèces net </t>
  </si>
  <si>
    <t>Indemnité en espèces pour le logement</t>
  </si>
  <si>
    <t>Indemnité en espèces pour la nourriture</t>
  </si>
  <si>
    <t>Indemnité partielle en espèces pour la nourriture</t>
  </si>
  <si>
    <t>Salaire en nature (logement et nourriture)</t>
  </si>
  <si>
    <t>selon le taux prévu dans le contrat de travail (dimanches et jours fériés, au moins 50%).</t>
  </si>
  <si>
    <t>Salaire brut total soumis aux cotisations/primes d'assurances</t>
  </si>
  <si>
    <t>rubrique 3</t>
  </si>
  <si>
    <t>rubriques 2/3</t>
  </si>
  <si>
    <r>
      <rPr>
        <b/>
        <sz val="9.5"/>
        <rFont val="Arial"/>
        <family val="2"/>
      </rPr>
      <t>Bâle-Ville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</si>
  <si>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Bâle-Ville</t>
    </r>
    <r>
      <rPr>
        <sz val="9.5"/>
        <rFont val="Arial"/>
        <family val="2"/>
      </rPr>
      <t xml:space="preserve"> Frais administratifs AVS</t>
    </r>
  </si>
  <si>
    <t>5% de la cotisation AVS/AI/APG</t>
  </si>
  <si>
    <r>
      <rPr>
        <b/>
        <sz val="9.5"/>
        <rFont val="Arial"/>
        <family val="2"/>
      </rPr>
      <t xml:space="preserve">Vaud </t>
    </r>
    <r>
      <rPr>
        <sz val="9.5"/>
        <rFont val="Arial"/>
        <family val="2"/>
      </rPr>
      <t>Allocations familiales (AFam)</t>
    </r>
  </si>
  <si>
    <r>
      <rPr>
        <b/>
        <sz val="9.5"/>
        <rFont val="Arial"/>
        <family val="2"/>
      </rPr>
      <t>Vaud</t>
    </r>
    <r>
      <rPr>
        <sz val="9.5"/>
        <rFont val="Arial"/>
        <family val="2"/>
      </rPr>
      <t xml:space="preserve"> Frais administratifs AVS</t>
    </r>
  </si>
  <si>
    <t>sur une base de 4 semaines de vacances par an, de 180 heures de travail par mois (45h/sem.) et du salaire en espèces net (rubrique 1).</t>
  </si>
  <si>
    <t>Total du salaire en espèces arrondi</t>
  </si>
  <si>
    <t>résultat arrondi au franc inférieur selon la table de conversion.</t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</si>
  <si>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selon contrat de travail, au moins CHF 1200.-.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</si>
  <si>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lorsque le domestique vit chez l'employeur (valeur AVS CHF 990.-).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</si>
  <si>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 xml:space="preserve">) lorsque le domestique ne vit pas chez l'employeur (montant de l'indemnité selon contrat de travail). 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</si>
  <si>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 xml:space="preserve">) lorsque l'employeur nourrit partiellement le domestique (montant de l'indemnité selon contrat de travail). 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</si>
  <si>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 xml:space="preserve">) lorsque le domestique ne vit pas chez l'employeur. 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</si>
  <si>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sur la base des montants indiqués à la rubrique 2.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</si>
  <si>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prime calculée par l'institution LPP sur la base du salaire brut total annuel.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</si>
  <si>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prime communiquée par la caisse-maladie (la prime ne dépend pas du salaire).</t>
    </r>
  </si>
  <si>
    <r>
      <t>(</t>
    </r>
    <r>
      <rPr>
        <b/>
        <i/>
        <u/>
        <sz val="9"/>
        <color indexed="17"/>
        <rFont val="Arial"/>
        <family val="2"/>
      </rPr>
      <t>à saisir</t>
    </r>
    <r>
      <rPr>
        <i/>
        <sz val="9"/>
        <rFont val="Arial"/>
        <family val="2"/>
      </rPr>
      <t>) prime calculée par l'assureur-accidents sur la base du salaire brut total annuel.</t>
    </r>
  </si>
  <si>
    <t>Tableau pour le calcul mensuel des cotisations et primes d'assurances</t>
  </si>
  <si>
    <t>Total des cotisations</t>
  </si>
  <si>
    <t>taux valables pour tous les cantons</t>
  </si>
  <si>
    <r>
      <rPr>
        <b/>
        <sz val="9.5"/>
        <color indexed="30"/>
        <rFont val="Arial"/>
        <family val="2"/>
      </rPr>
      <t xml:space="preserve">1. </t>
    </r>
    <r>
      <rPr>
        <b/>
        <u/>
        <sz val="9.5"/>
        <color indexed="30"/>
        <rFont val="Arial"/>
        <family val="2"/>
      </rPr>
      <t>Conversion du salaire en espèces net en salaire brut (calcul des cotisations/primes d'assurances)</t>
    </r>
  </si>
  <si>
    <r>
      <t xml:space="preserve">2. </t>
    </r>
    <r>
      <rPr>
        <b/>
        <u/>
        <sz val="9.5"/>
        <color indexed="30"/>
        <rFont val="Arial"/>
        <family val="2"/>
      </rPr>
      <t>Rémunération des heures supplémentaires (heures non compensées par un congé d'une durée égale)</t>
    </r>
  </si>
  <si>
    <r>
      <rPr>
        <b/>
        <sz val="9.5"/>
        <color indexed="30"/>
        <rFont val="Arial"/>
        <family val="2"/>
      </rPr>
      <t xml:space="preserve">3. </t>
    </r>
    <r>
      <rPr>
        <b/>
        <u/>
        <sz val="9.5"/>
        <color indexed="30"/>
        <rFont val="Arial"/>
        <family val="2"/>
      </rPr>
      <t>Conditions salariales</t>
    </r>
  </si>
  <si>
    <r>
      <t xml:space="preserve">5. </t>
    </r>
    <r>
      <rPr>
        <b/>
        <u/>
        <sz val="9.5"/>
        <color indexed="30"/>
        <rFont val="Arial"/>
        <family val="2"/>
      </rPr>
      <t>Autres assurances sociales et frais</t>
    </r>
  </si>
  <si>
    <r>
      <rPr>
        <b/>
        <sz val="9.5"/>
        <color indexed="30"/>
        <rFont val="Arial"/>
        <family val="2"/>
      </rPr>
      <t xml:space="preserve">4. </t>
    </r>
    <r>
      <rPr>
        <b/>
        <u/>
        <sz val="9.5"/>
        <color indexed="30"/>
        <rFont val="Arial"/>
        <family val="2"/>
      </rPr>
      <t>Assurances sociales (AVS/AI/APG/AC)</t>
    </r>
  </si>
  <si>
    <r>
      <rPr>
        <b/>
        <sz val="9.5"/>
        <color indexed="30"/>
        <rFont val="Arial"/>
        <family val="2"/>
      </rPr>
      <t xml:space="preserve">6. </t>
    </r>
    <r>
      <rPr>
        <b/>
        <u/>
        <sz val="9.5"/>
        <color indexed="30"/>
        <rFont val="Arial"/>
        <family val="2"/>
      </rPr>
      <t>Prévoyance professionnelle (LPP)</t>
    </r>
  </si>
  <si>
    <r>
      <rPr>
        <b/>
        <sz val="9.5"/>
        <color indexed="30"/>
        <rFont val="Arial"/>
        <family val="2"/>
      </rPr>
      <t xml:space="preserve">8. </t>
    </r>
    <r>
      <rPr>
        <b/>
        <u/>
        <sz val="9.5"/>
        <color indexed="30"/>
        <rFont val="Arial"/>
        <family val="2"/>
      </rPr>
      <t>Assurance-accidents (LAA)</t>
    </r>
  </si>
  <si>
    <r>
      <t xml:space="preserve">10. </t>
    </r>
    <r>
      <rPr>
        <b/>
        <u/>
        <sz val="9.5"/>
        <color indexed="30"/>
        <rFont val="Arial"/>
        <family val="2"/>
      </rPr>
      <t>Récapitulatif du salaire et des autres montants en faveur du domestique (sans déduction)</t>
    </r>
  </si>
  <si>
    <r>
      <t xml:space="preserve">9. </t>
    </r>
    <r>
      <rPr>
        <b/>
        <u/>
        <sz val="9.5"/>
        <color indexed="30"/>
        <rFont val="Arial"/>
        <family val="2"/>
      </rPr>
      <t>Récapitulatif des cotisations et primes d'assurances</t>
    </r>
  </si>
  <si>
    <t xml:space="preserve">AVS/AI/APG  </t>
  </si>
  <si>
    <t xml:space="preserve">AC </t>
  </si>
  <si>
    <t>à communiquer à la Caisse AVS, à l'institution LPP et à l'assureur-accidents LAA.</t>
  </si>
  <si>
    <t>à la charge exclusive de l'employeur.</t>
  </si>
  <si>
    <t>à verser au domestique sur son compte bancaire/postal.</t>
  </si>
  <si>
    <r>
      <rPr>
        <b/>
        <sz val="9.5"/>
        <color indexed="30"/>
        <rFont val="Arial"/>
        <family val="2"/>
      </rPr>
      <t xml:space="preserve">7. </t>
    </r>
    <r>
      <rPr>
        <b/>
        <u/>
        <sz val="9.5"/>
        <color indexed="30"/>
        <rFont val="Arial"/>
        <family val="2"/>
      </rPr>
      <t>Assurance-maladie (LAMal)</t>
    </r>
  </si>
  <si>
    <r>
      <t xml:space="preserve">pour calculer seulement les cotisations selon les taux du </t>
    </r>
    <r>
      <rPr>
        <b/>
        <i/>
        <u/>
        <sz val="9"/>
        <color indexed="10"/>
        <rFont val="Arial"/>
        <family val="2"/>
      </rPr>
      <t>canton de domicile</t>
    </r>
    <r>
      <rPr>
        <b/>
        <i/>
        <sz val="9"/>
        <color indexed="10"/>
        <rFont val="Arial"/>
        <family val="2"/>
      </rPr>
      <t xml:space="preserve"> de l'employeur, </t>
    </r>
    <r>
      <rPr>
        <b/>
        <i/>
        <sz val="9"/>
        <color indexed="17"/>
        <rFont val="Arial"/>
        <family val="2"/>
      </rPr>
      <t xml:space="preserve">saisir "0" (zéro) </t>
    </r>
    <r>
      <rPr>
        <b/>
        <i/>
        <sz val="9"/>
        <color indexed="10"/>
        <rFont val="Arial"/>
        <family val="2"/>
      </rPr>
      <t>pour les autres cantons (annulation des formules).</t>
    </r>
  </si>
  <si>
    <r>
      <rPr>
        <b/>
        <sz val="9.5"/>
        <rFont val="Arial"/>
        <family val="2"/>
      </rPr>
      <t>Bâle-Campagne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</si>
  <si>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Bâle-Campagne</t>
    </r>
    <r>
      <rPr>
        <sz val="9.5"/>
        <rFont val="Arial"/>
        <family val="2"/>
      </rPr>
      <t xml:space="preserve"> Frais administratifs AVS</t>
    </r>
  </si>
  <si>
    <r>
      <rPr>
        <b/>
        <u/>
        <sz val="9.5"/>
        <rFont val="Arial"/>
        <family val="2"/>
      </rPr>
      <t>Remarque</t>
    </r>
    <r>
      <rPr>
        <b/>
        <sz val="9.5"/>
        <rFont val="Arial"/>
        <family val="2"/>
      </rPr>
      <t xml:space="preserve"> : ce tableau ne remplace pas la fiche de salaire.</t>
    </r>
  </si>
  <si>
    <t>0.12% du salaire brut total</t>
  </si>
  <si>
    <r>
      <rPr>
        <b/>
        <sz val="9.5"/>
        <rFont val="Arial"/>
        <family val="2"/>
      </rPr>
      <t>Berne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</si>
  <si>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Berne</t>
    </r>
    <r>
      <rPr>
        <sz val="9.5"/>
        <rFont val="Arial"/>
        <family val="2"/>
      </rPr>
      <t xml:space="preserve"> Frais administratifs AVS</t>
    </r>
  </si>
  <si>
    <r>
      <rPr>
        <b/>
        <sz val="9.5"/>
        <rFont val="Arial"/>
        <family val="2"/>
      </rPr>
      <t>Fribourg</t>
    </r>
    <r>
      <rPr>
        <sz val="9.5"/>
        <rFont val="Arial"/>
        <family val="2"/>
      </rPr>
      <t xml:space="preserve"> Allocations familiales (Afam) </t>
    </r>
  </si>
  <si>
    <r>
      <t>Fribourg</t>
    </r>
    <r>
      <rPr>
        <sz val="9.5"/>
        <rFont val="Arial"/>
        <family val="2"/>
      </rPr>
      <t xml:space="preserve"> Frais administratifs AVS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</si>
  <si>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Allocations familiales (AFam)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</si>
  <si>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Frais administratifs AVS</t>
    </r>
  </si>
  <si>
    <r>
      <rPr>
        <b/>
        <sz val="9.5"/>
        <rFont val="Arial"/>
        <family val="2"/>
      </rPr>
      <t xml:space="preserve">Vaud </t>
    </r>
    <r>
      <rPr>
        <sz val="9.5"/>
        <rFont val="Arial"/>
        <family val="2"/>
      </rPr>
      <t>Prestations complémentaires familles</t>
    </r>
  </si>
  <si>
    <r>
      <rPr>
        <b/>
        <sz val="9.5"/>
        <rFont val="Arial"/>
        <family val="2"/>
      </rPr>
      <t>Genève</t>
    </r>
    <r>
      <rPr>
        <sz val="9.5"/>
        <rFont val="Arial"/>
        <family val="2"/>
      </rPr>
      <t xml:space="preserve"> Allocation de maternité (AMat) </t>
    </r>
  </si>
  <si>
    <t>2.621% de la cotisation AVS/AI/APG</t>
  </si>
  <si>
    <r>
      <rPr>
        <b/>
        <sz val="9.5"/>
        <rFont val="Arial"/>
        <family val="2"/>
      </rPr>
      <t xml:space="preserve">Genève </t>
    </r>
    <r>
      <rPr>
        <sz val="9.5"/>
        <rFont val="Arial"/>
        <family val="2"/>
      </rPr>
      <t>Contribution petite enfance (CPE)</t>
    </r>
  </si>
  <si>
    <t>0.07% du salaire brut total</t>
  </si>
  <si>
    <r>
      <rPr>
        <b/>
        <sz val="9.5"/>
        <rFont val="Arial"/>
        <family val="2"/>
      </rPr>
      <t xml:space="preserve">Fribourg </t>
    </r>
    <r>
      <rPr>
        <sz val="9.5"/>
        <rFont val="Arial"/>
        <family val="2"/>
      </rPr>
      <t>Fonds pour la formation professionnelle</t>
    </r>
  </si>
  <si>
    <t>0.04% du salaire brut total</t>
  </si>
  <si>
    <r>
      <rPr>
        <b/>
        <sz val="9.5"/>
        <rFont val="Arial"/>
        <family val="2"/>
      </rPr>
      <t xml:space="preserve">Fribourg </t>
    </r>
    <r>
      <rPr>
        <sz val="9.5"/>
        <rFont val="Arial"/>
        <family val="2"/>
      </rPr>
      <t>Fonds pour l'accueil de jour</t>
    </r>
  </si>
  <si>
    <t>10.60% du salaire brut total</t>
  </si>
  <si>
    <t>1.25% du salaire brut total</t>
  </si>
  <si>
    <t>salaire net divisé par le facteur 0.936 selon la table de conversion.</t>
  </si>
  <si>
    <t>1.65% du salaire brut total</t>
  </si>
  <si>
    <t>1.5% du salaire brut total</t>
  </si>
  <si>
    <t>0.53% du salaire brut total</t>
  </si>
  <si>
    <r>
      <rPr>
        <b/>
        <sz val="9.5"/>
        <rFont val="Arial"/>
        <family val="2"/>
      </rPr>
      <t xml:space="preserve">Genève </t>
    </r>
    <r>
      <rPr>
        <sz val="9.5"/>
        <rFont val="Arial"/>
        <family val="2"/>
      </rPr>
      <t>Cotisation formation professionnelle (LFP)</t>
    </r>
  </si>
  <si>
    <t>0.15% du salaire brut total</t>
  </si>
  <si>
    <t>2.48% du salaire brut total</t>
  </si>
  <si>
    <r>
      <t xml:space="preserve">Ordonnance sur les domestiques privés (ODPr)                                                      </t>
    </r>
    <r>
      <rPr>
        <sz val="10"/>
        <rFont val="Arial"/>
        <family val="2"/>
      </rPr>
      <t>DFAE (janvier 2025)</t>
    </r>
  </si>
  <si>
    <t>0.064% du salaire brut total</t>
  </si>
  <si>
    <t>2.25% du salaire brut total</t>
  </si>
  <si>
    <t>2.62% du salaire brut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</si>
</sst>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"/>
    <numFmt numFmtId="165" formatCode="0.0"/>
    <numFmt numFmtId="166" formatCode="&quot;fr.&quot;\ #,##0.0"/>
  </numFmts>
  <fonts count="23" x14ac:knownFonts="1">
    <font>
      <sz val="10"/>
      <name val="MS Sans Serif"/>
    </font>
    <font>
      <sz val="10"/>
      <name val="Arial"/>
      <family val="2"/>
    </font>
    <font>
      <b/>
      <sz val="12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u/>
      <sz val="9.5"/>
      <name val="Arial"/>
      <family val="2"/>
    </font>
    <font>
      <u/>
      <sz val="9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i/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color indexed="17"/>
      <name val="Arial"/>
      <family val="2"/>
    </font>
    <font>
      <b/>
      <i/>
      <u/>
      <sz val="9"/>
      <color indexed="17"/>
      <name val="Arial"/>
      <family val="2"/>
    </font>
    <font>
      <b/>
      <sz val="9.5"/>
      <color indexed="30"/>
      <name val="Arial"/>
      <family val="2"/>
    </font>
    <font>
      <b/>
      <u/>
      <sz val="9.5"/>
      <color indexed="30"/>
      <name val="Arial"/>
      <family val="2"/>
    </font>
    <font>
      <b/>
      <i/>
      <sz val="9"/>
      <color rgb="FFFF0000"/>
      <name val="Arial"/>
      <family val="2"/>
    </font>
    <font>
      <b/>
      <u/>
      <sz val="9.5"/>
      <color rgb="FF0070C0"/>
      <name val="Arial"/>
      <family val="2"/>
    </font>
    <font>
      <b/>
      <sz val="9.5"/>
      <color rgb="FF0070C0"/>
      <name val="Arial"/>
      <family val="2"/>
    </font>
    <font>
      <b/>
      <i/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0" fontId="11" fillId="0" borderId="7" xfId="0" applyNumberFormat="1" applyFont="1" applyBorder="1" applyAlignment="1">
      <alignment horizontal="left" vertical="center" wrapText="1"/>
    </xf>
    <xf numFmtId="10" fontId="11" fillId="0" borderId="7" xfId="0" applyNumberFormat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vertical="center" wrapText="1"/>
    </xf>
    <xf numFmtId="164" fontId="11" fillId="0" borderId="7" xfId="0" applyNumberFormat="1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2" fillId="0" borderId="0" xfId="0" applyFont="1" applyAlignment="1">
      <alignment vertical="center"/>
    </xf>
    <xf numFmtId="166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tabSelected="1" zoomScaleNormal="100" workbookViewId="0">
      <selection activeCell="C16" sqref="C16"/>
    </sheetView>
  </sheetViews>
  <sheetFormatPr defaultColWidth="11.42578125" defaultRowHeight="15" customHeight="1" x14ac:dyDescent="0.2"/>
  <cols>
    <col min="1" max="1" width="42.5703125" style="5" customWidth="1"/>
    <col min="2" max="2" width="9.7109375" style="6" customWidth="1"/>
    <col min="3" max="3" width="49.42578125" style="34" customWidth="1"/>
    <col min="4" max="4" width="11.42578125" style="5" customWidth="1"/>
    <col min="5" max="5" width="7.42578125" style="5" customWidth="1"/>
    <col min="6" max="6" width="11.5703125" style="5" customWidth="1"/>
    <col min="7" max="16384" width="11.42578125" style="5"/>
  </cols>
  <sheetData>
    <row r="1" spans="1:4" ht="15" customHeight="1" x14ac:dyDescent="0.2">
      <c r="A1" s="1" t="s">
        <v>95</v>
      </c>
      <c r="B1" s="3"/>
      <c r="C1" s="33"/>
      <c r="D1" s="4"/>
    </row>
    <row r="2" spans="1:4" ht="3" customHeight="1" x14ac:dyDescent="0.2">
      <c r="A2" s="2"/>
      <c r="B2" s="3"/>
      <c r="C2" s="33"/>
      <c r="D2" s="4"/>
    </row>
    <row r="3" spans="1:4" ht="15" customHeight="1" x14ac:dyDescent="0.2">
      <c r="A3" s="31" t="s">
        <v>49</v>
      </c>
      <c r="D3" s="7"/>
    </row>
    <row r="4" spans="1:4" ht="15" customHeight="1" x14ac:dyDescent="0.2">
      <c r="A4" s="55" t="s">
        <v>6</v>
      </c>
      <c r="D4" s="7"/>
    </row>
    <row r="5" spans="1:4" ht="4.5" customHeight="1" thickBot="1" x14ac:dyDescent="0.25">
      <c r="A5" s="8"/>
      <c r="B5" s="9"/>
      <c r="C5" s="35"/>
      <c r="D5" s="7"/>
    </row>
    <row r="6" spans="1:4" ht="15" customHeight="1" x14ac:dyDescent="0.2">
      <c r="A6" s="49" t="s">
        <v>52</v>
      </c>
      <c r="B6" s="10"/>
      <c r="C6" s="36"/>
    </row>
    <row r="7" spans="1:4" ht="15" customHeight="1" x14ac:dyDescent="0.2">
      <c r="A7" s="11" t="s">
        <v>5</v>
      </c>
      <c r="B7" s="12">
        <v>0</v>
      </c>
      <c r="C7" s="37" t="s">
        <v>40</v>
      </c>
    </row>
    <row r="8" spans="1:4" ht="25.5" customHeight="1" x14ac:dyDescent="0.2">
      <c r="A8" s="14" t="s">
        <v>15</v>
      </c>
      <c r="B8" s="32">
        <f>B7/0.936</f>
        <v>0</v>
      </c>
      <c r="C8" s="37" t="s">
        <v>88</v>
      </c>
    </row>
    <row r="9" spans="1:4" ht="25.5" customHeight="1" thickBot="1" x14ac:dyDescent="0.25">
      <c r="A9" s="28" t="s">
        <v>38</v>
      </c>
      <c r="B9" s="56">
        <f>ROUNDDOWN(B8,0)</f>
        <v>0</v>
      </c>
      <c r="C9" s="38" t="s">
        <v>39</v>
      </c>
    </row>
    <row r="10" spans="1:4" ht="4.5" customHeight="1" thickBot="1" x14ac:dyDescent="0.25">
      <c r="A10" s="13"/>
    </row>
    <row r="11" spans="1:4" ht="15" customHeight="1" x14ac:dyDescent="0.2">
      <c r="A11" s="50" t="s">
        <v>53</v>
      </c>
      <c r="B11" s="10"/>
      <c r="C11" s="39"/>
      <c r="D11" s="19"/>
    </row>
    <row r="12" spans="1:4" ht="36.75" customHeight="1" x14ac:dyDescent="0.2">
      <c r="A12" s="25" t="s">
        <v>21</v>
      </c>
      <c r="B12" s="21">
        <f>B7/180</f>
        <v>0</v>
      </c>
      <c r="C12" s="37" t="s">
        <v>37</v>
      </c>
      <c r="D12" s="19"/>
    </row>
    <row r="13" spans="1:4" ht="15" customHeight="1" x14ac:dyDescent="0.2">
      <c r="A13" s="22" t="s">
        <v>18</v>
      </c>
      <c r="B13" s="21">
        <f>B12*1.25</f>
        <v>0</v>
      </c>
      <c r="C13" s="37" t="s">
        <v>16</v>
      </c>
      <c r="D13" s="19"/>
    </row>
    <row r="14" spans="1:4" ht="25.5" customHeight="1" x14ac:dyDescent="0.2">
      <c r="A14" s="22" t="s">
        <v>19</v>
      </c>
      <c r="B14" s="21">
        <f>B12*1.5</f>
        <v>0</v>
      </c>
      <c r="C14" s="37" t="s">
        <v>28</v>
      </c>
      <c r="D14" s="19"/>
    </row>
    <row r="15" spans="1:4" ht="25.5" customHeight="1" thickBot="1" x14ac:dyDescent="0.25">
      <c r="A15" s="23" t="s">
        <v>20</v>
      </c>
      <c r="B15" s="24">
        <f>B12*2</f>
        <v>0</v>
      </c>
      <c r="C15" s="38" t="s">
        <v>17</v>
      </c>
      <c r="D15" s="19"/>
    </row>
    <row r="16" spans="1:4" ht="4.5" customHeight="1" thickBot="1" x14ac:dyDescent="0.25">
      <c r="A16" s="13"/>
    </row>
    <row r="17" spans="1:6" ht="15" customHeight="1" x14ac:dyDescent="0.2">
      <c r="A17" s="51" t="s">
        <v>54</v>
      </c>
      <c r="B17" s="10"/>
      <c r="C17" s="40"/>
    </row>
    <row r="18" spans="1:6" ht="15" customHeight="1" x14ac:dyDescent="0.2">
      <c r="A18" s="14" t="s">
        <v>1</v>
      </c>
      <c r="B18" s="12">
        <f>B9</f>
        <v>0</v>
      </c>
      <c r="C18" s="37" t="s">
        <v>3</v>
      </c>
    </row>
    <row r="19" spans="1:6" ht="25.5" customHeight="1" x14ac:dyDescent="0.2">
      <c r="A19" s="14" t="s">
        <v>27</v>
      </c>
      <c r="B19" s="12">
        <v>0</v>
      </c>
      <c r="C19" s="37" t="s">
        <v>41</v>
      </c>
    </row>
    <row r="20" spans="1:6" ht="25.5" customHeight="1" x14ac:dyDescent="0.2">
      <c r="A20" s="11" t="s">
        <v>24</v>
      </c>
      <c r="B20" s="12">
        <v>0</v>
      </c>
      <c r="C20" s="37" t="s">
        <v>42</v>
      </c>
    </row>
    <row r="21" spans="1:6" ht="25.5" customHeight="1" x14ac:dyDescent="0.2">
      <c r="A21" s="11" t="s">
        <v>25</v>
      </c>
      <c r="B21" s="12">
        <v>0</v>
      </c>
      <c r="C21" s="37" t="s">
        <v>42</v>
      </c>
    </row>
    <row r="22" spans="1:6" ht="25.5" customHeight="1" x14ac:dyDescent="0.2">
      <c r="A22" s="15" t="s">
        <v>26</v>
      </c>
      <c r="B22" s="12">
        <v>0</v>
      </c>
      <c r="C22" s="37" t="s">
        <v>43</v>
      </c>
      <c r="F22" s="16"/>
    </row>
    <row r="23" spans="1:6" ht="15" customHeight="1" x14ac:dyDescent="0.2">
      <c r="A23" s="14" t="s">
        <v>8</v>
      </c>
      <c r="B23" s="12">
        <v>0</v>
      </c>
      <c r="C23" s="37" t="s">
        <v>44</v>
      </c>
    </row>
    <row r="24" spans="1:6" ht="15" customHeight="1" x14ac:dyDescent="0.2">
      <c r="A24" s="14" t="s">
        <v>7</v>
      </c>
      <c r="B24" s="12">
        <v>0</v>
      </c>
      <c r="C24" s="37" t="s">
        <v>45</v>
      </c>
    </row>
    <row r="25" spans="1:6" ht="25.5" customHeight="1" thickBot="1" x14ac:dyDescent="0.25">
      <c r="A25" s="30" t="s">
        <v>29</v>
      </c>
      <c r="B25" s="56">
        <f>SUM(B18:B24)</f>
        <v>0</v>
      </c>
      <c r="C25" s="41" t="s">
        <v>63</v>
      </c>
    </row>
    <row r="26" spans="1:6" ht="4.5" customHeight="1" thickBot="1" x14ac:dyDescent="0.25">
      <c r="A26" s="13"/>
    </row>
    <row r="27" spans="1:6" ht="15" customHeight="1" x14ac:dyDescent="0.2">
      <c r="A27" s="51" t="s">
        <v>56</v>
      </c>
      <c r="B27" s="10"/>
      <c r="C27" s="36" t="s">
        <v>51</v>
      </c>
    </row>
    <row r="28" spans="1:6" ht="15" customHeight="1" x14ac:dyDescent="0.2">
      <c r="A28" s="14" t="s">
        <v>61</v>
      </c>
      <c r="B28" s="12">
        <f>B25*10.6%</f>
        <v>0</v>
      </c>
      <c r="C28" s="37" t="s">
        <v>86</v>
      </c>
    </row>
    <row r="29" spans="1:6" ht="15" customHeight="1" x14ac:dyDescent="0.2">
      <c r="A29" s="14" t="s">
        <v>62</v>
      </c>
      <c r="B29" s="12">
        <f>B25*2.2%</f>
        <v>0</v>
      </c>
      <c r="C29" s="37" t="s">
        <v>4</v>
      </c>
    </row>
    <row r="30" spans="1:6" ht="15" customHeight="1" thickBot="1" x14ac:dyDescent="0.25">
      <c r="A30" s="17" t="s">
        <v>50</v>
      </c>
      <c r="B30" s="56">
        <f>SUM(B28:B29)</f>
        <v>0</v>
      </c>
      <c r="C30" s="38"/>
    </row>
    <row r="31" spans="1:6" ht="4.5" customHeight="1" thickBot="1" x14ac:dyDescent="0.25">
      <c r="A31" s="14"/>
      <c r="B31" s="12"/>
      <c r="C31" s="37"/>
    </row>
    <row r="32" spans="1:6" ht="35.25" customHeight="1" x14ac:dyDescent="0.2">
      <c r="A32" s="50" t="s">
        <v>55</v>
      </c>
      <c r="B32" s="10"/>
      <c r="C32" s="48" t="s">
        <v>67</v>
      </c>
    </row>
    <row r="33" spans="1:3" ht="15" customHeight="1" x14ac:dyDescent="0.2">
      <c r="A33" s="14" t="s">
        <v>68</v>
      </c>
      <c r="B33" s="12">
        <f>B25*1.25%</f>
        <v>0</v>
      </c>
      <c r="C33" s="42" t="s">
        <v>87</v>
      </c>
    </row>
    <row r="34" spans="1:3" ht="15" customHeight="1" x14ac:dyDescent="0.2">
      <c r="A34" s="14" t="s">
        <v>69</v>
      </c>
      <c r="B34" s="12">
        <f>B28*5%</f>
        <v>0</v>
      </c>
      <c r="C34" s="43" t="s">
        <v>34</v>
      </c>
    </row>
    <row r="35" spans="1:3" ht="15" customHeight="1" x14ac:dyDescent="0.2">
      <c r="A35" s="14" t="s">
        <v>32</v>
      </c>
      <c r="B35" s="12">
        <f>B25*1.65%</f>
        <v>0</v>
      </c>
      <c r="C35" s="42" t="s">
        <v>89</v>
      </c>
    </row>
    <row r="36" spans="1:3" ht="15" customHeight="1" x14ac:dyDescent="0.2">
      <c r="A36" s="14" t="s">
        <v>33</v>
      </c>
      <c r="B36" s="12">
        <f>B28*5%</f>
        <v>0</v>
      </c>
      <c r="C36" s="43" t="s">
        <v>34</v>
      </c>
    </row>
    <row r="37" spans="1:3" ht="15" customHeight="1" x14ac:dyDescent="0.2">
      <c r="A37" s="14" t="s">
        <v>72</v>
      </c>
      <c r="B37" s="12">
        <f>B25*1.5%</f>
        <v>0</v>
      </c>
      <c r="C37" s="42" t="s">
        <v>90</v>
      </c>
    </row>
    <row r="38" spans="1:3" ht="15" customHeight="1" x14ac:dyDescent="0.2">
      <c r="A38" s="14" t="s">
        <v>73</v>
      </c>
      <c r="B38" s="12">
        <f>B28*5%</f>
        <v>0</v>
      </c>
      <c r="C38" s="43" t="s">
        <v>34</v>
      </c>
    </row>
    <row r="39" spans="1:3" ht="15" customHeight="1" x14ac:dyDescent="0.2">
      <c r="A39" s="14" t="s">
        <v>74</v>
      </c>
      <c r="B39" s="12">
        <f>B25*2.48%</f>
        <v>0</v>
      </c>
      <c r="C39" s="37" t="s">
        <v>94</v>
      </c>
    </row>
    <row r="40" spans="1:3" ht="15" customHeight="1" x14ac:dyDescent="0.2">
      <c r="A40" s="14" t="s">
        <v>83</v>
      </c>
      <c r="B40" s="12">
        <f>B25*0.04%</f>
        <v>0</v>
      </c>
      <c r="C40" s="37" t="s">
        <v>84</v>
      </c>
    </row>
    <row r="41" spans="1:3" ht="15" customHeight="1" x14ac:dyDescent="0.2">
      <c r="A41" s="14" t="s">
        <v>85</v>
      </c>
      <c r="B41" s="12">
        <f>B25*0.04%</f>
        <v>0</v>
      </c>
      <c r="C41" s="37" t="s">
        <v>84</v>
      </c>
    </row>
    <row r="42" spans="1:3" ht="15" customHeight="1" x14ac:dyDescent="0.2">
      <c r="A42" s="58" t="s">
        <v>75</v>
      </c>
      <c r="B42" s="12">
        <f>B28*5%</f>
        <v>0</v>
      </c>
      <c r="C42" s="43" t="s">
        <v>34</v>
      </c>
    </row>
    <row r="43" spans="1:3" ht="15" customHeight="1" x14ac:dyDescent="0.2">
      <c r="A43" s="14" t="s">
        <v>79</v>
      </c>
      <c r="B43" s="12">
        <f>B25*0.064%</f>
        <v>0</v>
      </c>
      <c r="C43" s="37" t="s">
        <v>96</v>
      </c>
    </row>
    <row r="44" spans="1:3" ht="15" customHeight="1" x14ac:dyDescent="0.2">
      <c r="A44" s="14" t="s">
        <v>76</v>
      </c>
      <c r="B44" s="12">
        <f>B25*2.25%</f>
        <v>0</v>
      </c>
      <c r="C44" s="42" t="s">
        <v>97</v>
      </c>
    </row>
    <row r="45" spans="1:3" ht="15" customHeight="1" x14ac:dyDescent="0.2">
      <c r="A45" s="14" t="s">
        <v>81</v>
      </c>
      <c r="B45" s="12">
        <f>B25*0.07%</f>
        <v>0</v>
      </c>
      <c r="C45" s="42" t="s">
        <v>82</v>
      </c>
    </row>
    <row r="46" spans="1:3" ht="15" customHeight="1" x14ac:dyDescent="0.2">
      <c r="A46" s="14" t="s">
        <v>92</v>
      </c>
      <c r="B46" s="12">
        <f>B25*0.15%</f>
        <v>0</v>
      </c>
      <c r="C46" s="42" t="s">
        <v>93</v>
      </c>
    </row>
    <row r="47" spans="1:3" ht="15" customHeight="1" x14ac:dyDescent="0.2">
      <c r="A47" s="14" t="s">
        <v>77</v>
      </c>
      <c r="B47" s="12">
        <f>B28*2.621%</f>
        <v>0</v>
      </c>
      <c r="C47" s="43" t="s">
        <v>80</v>
      </c>
    </row>
    <row r="48" spans="1:3" ht="15" customHeight="1" x14ac:dyDescent="0.2">
      <c r="A48" s="14" t="s">
        <v>35</v>
      </c>
      <c r="B48" s="12">
        <f>B25*2.62%</f>
        <v>0</v>
      </c>
      <c r="C48" s="42" t="s">
        <v>98</v>
      </c>
    </row>
    <row r="49" spans="1:7" ht="15" customHeight="1" x14ac:dyDescent="0.2">
      <c r="A49" s="57" t="s">
        <v>78</v>
      </c>
      <c r="B49" s="12">
        <f>B25*0.12%</f>
        <v>0</v>
      </c>
      <c r="C49" s="42" t="s">
        <v>71</v>
      </c>
    </row>
    <row r="50" spans="1:7" ht="15" customHeight="1" x14ac:dyDescent="0.2">
      <c r="A50" s="14" t="s">
        <v>36</v>
      </c>
      <c r="B50" s="12">
        <f>B28*0.53%</f>
        <v>0</v>
      </c>
      <c r="C50" s="43" t="s">
        <v>91</v>
      </c>
    </row>
    <row r="51" spans="1:7" ht="15" customHeight="1" thickBot="1" x14ac:dyDescent="0.25">
      <c r="A51" s="17" t="s">
        <v>2</v>
      </c>
      <c r="B51" s="56">
        <f>SUM(B33:B50)</f>
        <v>0</v>
      </c>
      <c r="C51" s="38" t="s">
        <v>0</v>
      </c>
      <c r="G51" s="5" t="s">
        <v>0</v>
      </c>
    </row>
    <row r="52" spans="1:7" ht="1.5" customHeight="1" thickBot="1" x14ac:dyDescent="0.25">
      <c r="A52" s="13"/>
    </row>
    <row r="53" spans="1:7" ht="25.5" customHeight="1" thickBot="1" x14ac:dyDescent="0.25">
      <c r="A53" s="52" t="s">
        <v>57</v>
      </c>
      <c r="B53" s="18">
        <v>0</v>
      </c>
      <c r="C53" s="44" t="s">
        <v>46</v>
      </c>
    </row>
    <row r="54" spans="1:7" ht="4.5" customHeight="1" thickBot="1" x14ac:dyDescent="0.25">
      <c r="A54" s="13"/>
      <c r="B54" s="3"/>
    </row>
    <row r="55" spans="1:7" ht="25.5" customHeight="1" thickBot="1" x14ac:dyDescent="0.25">
      <c r="A55" s="53" t="s">
        <v>66</v>
      </c>
      <c r="B55" s="18">
        <v>0</v>
      </c>
      <c r="C55" s="44" t="s">
        <v>47</v>
      </c>
    </row>
    <row r="56" spans="1:7" ht="4.5" hidden="1" customHeight="1" thickBot="1" x14ac:dyDescent="0.25">
      <c r="A56" s="13"/>
      <c r="B56" s="3"/>
    </row>
    <row r="57" spans="1:7" ht="25.5" customHeight="1" thickBot="1" x14ac:dyDescent="0.25">
      <c r="A57" s="53" t="s">
        <v>58</v>
      </c>
      <c r="B57" s="18">
        <v>0</v>
      </c>
      <c r="C57" s="44" t="s">
        <v>48</v>
      </c>
    </row>
    <row r="58" spans="1:7" ht="4.5" customHeight="1" thickBot="1" x14ac:dyDescent="0.25">
      <c r="A58" s="5" t="s">
        <v>0</v>
      </c>
      <c r="C58" s="33"/>
    </row>
    <row r="59" spans="1:7" ht="15" customHeight="1" x14ac:dyDescent="0.2">
      <c r="A59" s="54" t="s">
        <v>60</v>
      </c>
      <c r="B59" s="10"/>
      <c r="C59" s="36"/>
    </row>
    <row r="60" spans="1:7" ht="15" customHeight="1" thickBot="1" x14ac:dyDescent="0.25">
      <c r="A60" s="29" t="s">
        <v>22</v>
      </c>
      <c r="B60" s="56">
        <f>B57+B55+B53+B51+B30</f>
        <v>0</v>
      </c>
      <c r="C60" s="41" t="s">
        <v>64</v>
      </c>
    </row>
    <row r="61" spans="1:7" ht="4.5" hidden="1" customHeight="1" thickBot="1" x14ac:dyDescent="0.25">
      <c r="A61" s="20"/>
      <c r="B61" s="12"/>
      <c r="C61" s="45"/>
      <c r="D61" s="19"/>
    </row>
    <row r="62" spans="1:7" ht="15" customHeight="1" x14ac:dyDescent="0.2">
      <c r="A62" s="50" t="s">
        <v>59</v>
      </c>
      <c r="B62" s="10"/>
      <c r="C62" s="39"/>
      <c r="D62" s="19"/>
    </row>
    <row r="63" spans="1:7" ht="15" customHeight="1" x14ac:dyDescent="0.2">
      <c r="A63" s="14" t="s">
        <v>9</v>
      </c>
      <c r="B63" s="12">
        <f>B7</f>
        <v>0</v>
      </c>
      <c r="C63" s="46" t="s">
        <v>10</v>
      </c>
      <c r="D63" s="19"/>
    </row>
    <row r="64" spans="1:7" ht="15" customHeight="1" x14ac:dyDescent="0.2">
      <c r="A64" s="26" t="s">
        <v>11</v>
      </c>
      <c r="B64" s="12">
        <f>B20</f>
        <v>0</v>
      </c>
      <c r="C64" s="47" t="s">
        <v>30</v>
      </c>
      <c r="D64" s="19"/>
    </row>
    <row r="65" spans="1:3" ht="15" customHeight="1" x14ac:dyDescent="0.2">
      <c r="A65" s="14" t="s">
        <v>12</v>
      </c>
      <c r="B65" s="12">
        <f>B21</f>
        <v>0</v>
      </c>
      <c r="C65" s="37" t="s">
        <v>30</v>
      </c>
    </row>
    <row r="66" spans="1:3" ht="15" customHeight="1" x14ac:dyDescent="0.2">
      <c r="A66" s="14" t="s">
        <v>13</v>
      </c>
      <c r="B66" s="12">
        <f>B22</f>
        <v>0</v>
      </c>
      <c r="C66" s="37" t="s">
        <v>30</v>
      </c>
    </row>
    <row r="67" spans="1:3" ht="15" customHeight="1" x14ac:dyDescent="0.2">
      <c r="A67" s="14" t="s">
        <v>14</v>
      </c>
      <c r="B67" s="12">
        <f>B23</f>
        <v>0</v>
      </c>
      <c r="C67" s="37" t="s">
        <v>30</v>
      </c>
    </row>
    <row r="68" spans="1:3" ht="15" customHeight="1" x14ac:dyDescent="0.2">
      <c r="A68" s="11" t="s">
        <v>7</v>
      </c>
      <c r="B68" s="12">
        <f>B24</f>
        <v>0</v>
      </c>
      <c r="C68" s="37" t="s">
        <v>31</v>
      </c>
    </row>
    <row r="69" spans="1:3" ht="15" customHeight="1" thickBot="1" x14ac:dyDescent="0.25">
      <c r="A69" s="27" t="s">
        <v>23</v>
      </c>
      <c r="B69" s="56">
        <f>SUM(B63:B68)</f>
        <v>0</v>
      </c>
      <c r="C69" s="41" t="s">
        <v>65</v>
      </c>
    </row>
    <row r="70" spans="1:3" ht="5.25" customHeight="1" x14ac:dyDescent="0.2"/>
    <row r="71" spans="1:3" ht="9.75" customHeight="1" x14ac:dyDescent="0.2">
      <c r="A71" s="2" t="s">
        <v>70</v>
      </c>
    </row>
    <row r="76" spans="1:3" ht="15" customHeight="1" x14ac:dyDescent="0.2">
      <c r="C76" s="33"/>
    </row>
  </sheetData>
  <phoneticPr fontId="0" type="noConversion"/>
  <printOptions gridLinesSet="0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tableau</vt:lpstr>
      <vt:lpstr>Sheet1</vt:lpstr>
      <vt:lpstr>tableau!Print_Area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2020-01-07T11:05:42Z</cp:lastPrinted>
  <dcterms:created xsi:type="dcterms:W3CDTF">1998-10-22T13:23:58Z</dcterms:created>
  <dcterms:modified xsi:type="dcterms:W3CDTF">2025-01-08T08:55:08Z</dcterms:modified>
</cp:coreProperties>
</file>